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4600" windowHeight="10485"/>
  </bookViews>
  <sheets>
    <sheet name="Табл. расходов" sheetId="1" r:id="rId1"/>
  </sheets>
  <externalReferences>
    <externalReference r:id="rId2"/>
    <externalReference r:id="rId3"/>
    <externalReference r:id="rId4"/>
  </externalReferences>
  <definedNames>
    <definedName name="Nотп_нн_смежн">#REF!</definedName>
    <definedName name="Nотп_сн1_смежн">#REF!</definedName>
    <definedName name="Nотп_сн2_смежн">#REF!</definedName>
    <definedName name="Nотп_сн2_СН1">#REF!</definedName>
    <definedName name="Nпост_вн">#REF!</definedName>
    <definedName name="Nпост_нн">#REF!</definedName>
    <definedName name="Nпост_сн1">#REF!</definedName>
    <definedName name="Nпост_сн2">#REF!</definedName>
    <definedName name="длт_З_пот">#REF!</definedName>
    <definedName name="длт_Знн_сн2">#REF!</definedName>
    <definedName name="длт_Зсн1_вн">#REF!</definedName>
    <definedName name="длт_НВВнн_сн2">#REF!</definedName>
    <definedName name="длт_НВВсн_вн">#REF!</definedName>
    <definedName name="длт_НВВсн1_вн">#REF!</definedName>
    <definedName name="длт_НВВсн2_вн">#REF!</definedName>
    <definedName name="длт_НВВсн2_сн1">#REF!</definedName>
    <definedName name="Зпот_вн">#REF!</definedName>
    <definedName name="Зпот_нн">#REF!</definedName>
    <definedName name="Зпот_сн1">#REF!</definedName>
    <definedName name="Зпот_сн2">#REF!</definedName>
    <definedName name="НВВвн_млн">#REF!</definedName>
    <definedName name="НВВвн_тыс">#REF!</definedName>
    <definedName name="НВВсн1_млн">#REF!</definedName>
    <definedName name="НВВсн1_тыс">#REF!</definedName>
    <definedName name="НВВсн2_млн">#REF!</definedName>
    <definedName name="НВВсн2_тыс">#REF!</definedName>
    <definedName name="_xlnm.Print_Area" localSheetId="0">'Табл. расходов'!$A$1:$E$61</definedName>
    <definedName name="Тпот_вн">#REF!</definedName>
    <definedName name="Тпот_нн">#REF!</definedName>
    <definedName name="Тпот_сн1">#REF!</definedName>
    <definedName name="Тпот_сн2">#REF!</definedName>
    <definedName name="Тсод_вн">#REF!</definedName>
    <definedName name="Тсод_нн">#REF!</definedName>
    <definedName name="Тсод_сн1">#REF!</definedName>
    <definedName name="Тсод_сн2">#REF!</definedName>
    <definedName name="Тэс">#REF!</definedName>
    <definedName name="Эотп_нн_смежн">#REF!</definedName>
    <definedName name="Эотп_сн1_ВН">#REF!</definedName>
    <definedName name="Эотп_сн1_смежн">#REF!</definedName>
    <definedName name="Эотп_сн2_ВН">#REF!</definedName>
    <definedName name="Эотп_сн2_смежн">#REF!</definedName>
    <definedName name="Эотп_сн2_СН1">#REF!</definedName>
    <definedName name="Эпо_вн">#REF!</definedName>
    <definedName name="Эпост_вн">#REF!</definedName>
    <definedName name="Эпост_нн">#REF!</definedName>
    <definedName name="Эпост_сн1">#REF!</definedName>
    <definedName name="Эпост_сн2">#REF!</definedName>
  </definedNames>
  <calcPr calcId="144525"/>
</workbook>
</file>

<file path=xl/calcChain.xml><?xml version="1.0" encoding="utf-8"?>
<calcChain xmlns="http://schemas.openxmlformats.org/spreadsheetml/2006/main">
  <c r="F58" i="1" l="1"/>
  <c r="E58" i="1"/>
  <c r="D58" i="1"/>
  <c r="F55" i="1"/>
  <c r="E55" i="1"/>
  <c r="D55" i="1"/>
  <c r="D47" i="1"/>
  <c r="D46" i="1" s="1"/>
  <c r="D41" i="1"/>
  <c r="F40" i="1"/>
  <c r="E40" i="1"/>
  <c r="D40" i="1"/>
  <c r="D34" i="1"/>
  <c r="D31" i="1"/>
  <c r="D27" i="1"/>
  <c r="D23" i="1"/>
  <c r="D20" i="1"/>
  <c r="D19" i="1"/>
  <c r="F16" i="1"/>
  <c r="E16" i="1"/>
  <c r="D16" i="1"/>
  <c r="F11" i="1"/>
  <c r="F12" i="1" s="1"/>
  <c r="E11" i="1"/>
  <c r="E12" i="1" s="1"/>
  <c r="D37" i="1" l="1"/>
  <c r="E37" i="1" s="1"/>
  <c r="D53" i="1"/>
  <c r="E36" i="1"/>
  <c r="F36" i="1" s="1"/>
  <c r="E35" i="1"/>
  <c r="F35" i="1" s="1"/>
  <c r="E33" i="1"/>
  <c r="F33" i="1" s="1"/>
  <c r="E32" i="1"/>
  <c r="F32" i="1" s="1"/>
  <c r="E30" i="1"/>
  <c r="F30" i="1" s="1"/>
  <c r="E29" i="1"/>
  <c r="F29" i="1" s="1"/>
  <c r="E28" i="1"/>
  <c r="F28" i="1" s="1"/>
  <c r="E26" i="1"/>
  <c r="F26" i="1" s="1"/>
  <c r="E22" i="1"/>
  <c r="F22" i="1" s="1"/>
  <c r="E21" i="1"/>
  <c r="F21" i="1" s="1"/>
  <c r="E20" i="1"/>
  <c r="F20" i="1" s="1"/>
  <c r="E19" i="1"/>
  <c r="F19" i="1" s="1"/>
  <c r="E17" i="1"/>
  <c r="F17" i="1" s="1"/>
  <c r="E23" i="1"/>
  <c r="F23" i="1" s="1"/>
  <c r="E24" i="1"/>
  <c r="F24" i="1" s="1"/>
  <c r="E25" i="1"/>
  <c r="F25" i="1" s="1"/>
  <c r="E27" i="1"/>
  <c r="F27" i="1" s="1"/>
  <c r="E31" i="1"/>
  <c r="F31" i="1" s="1"/>
  <c r="E34" i="1"/>
  <c r="F34" i="1" s="1"/>
  <c r="E45" i="1"/>
  <c r="E47" i="1"/>
  <c r="E50" i="1"/>
  <c r="F50" i="1" s="1"/>
  <c r="D59" i="1" l="1"/>
  <c r="F45" i="1"/>
  <c r="F47" i="1"/>
  <c r="F46" i="1" s="1"/>
  <c r="E46" i="1"/>
  <c r="E53" i="1" s="1"/>
  <c r="E59" i="1" s="1"/>
  <c r="F37" i="1"/>
  <c r="F53" i="1" l="1"/>
  <c r="F59" i="1" s="1"/>
</calcChain>
</file>

<file path=xl/sharedStrings.xml><?xml version="1.0" encoding="utf-8"?>
<sst xmlns="http://schemas.openxmlformats.org/spreadsheetml/2006/main" count="146" uniqueCount="84">
  <si>
    <t>Таблица расходов по расчету тарифов на услуги по передаче электрической энергии на основе долгосрочных параметров регулирования на 2013-2014 гг.</t>
  </si>
  <si>
    <t>№ п.п.</t>
  </si>
  <si>
    <t>Показатели</t>
  </si>
  <si>
    <t>Единица измерения</t>
  </si>
  <si>
    <t>2014 (базовый уровень)</t>
  </si>
  <si>
    <t>Долгосрочные параметры (не меняются в течение долгосрочного периода регулирования)</t>
  </si>
  <si>
    <t>1.</t>
  </si>
  <si>
    <t>Индекс эффективности подконтрольных расходов</t>
  </si>
  <si>
    <t>-</t>
  </si>
  <si>
    <t>2.</t>
  </si>
  <si>
    <t>Коэффициент эластичности подконтрольных расходов по количеству активов</t>
  </si>
  <si>
    <t>3.</t>
  </si>
  <si>
    <t>Максимальная возможная корректировка НВВ, с учетом достижения установленного уровня надежности и качества услуг</t>
  </si>
  <si>
    <t>Планируемые значения параметров расчета тарифов (определяются перед началом каждого года долгосрочного периода регулирования)</t>
  </si>
  <si>
    <t>Индекс потребительских цен</t>
  </si>
  <si>
    <t>Количество активов</t>
  </si>
  <si>
    <t>у.е.</t>
  </si>
  <si>
    <t>Индекс изменения количества активов</t>
  </si>
  <si>
    <t>4.</t>
  </si>
  <si>
    <t>Итого коэффициент индексации</t>
  </si>
  <si>
    <t>Расчет подконтрольных расходов</t>
  </si>
  <si>
    <t>1.1.</t>
  </si>
  <si>
    <t>Сырье и материалы</t>
  </si>
  <si>
    <t>тыс.руб.</t>
  </si>
  <si>
    <t>1.2.</t>
  </si>
  <si>
    <t>Расходы на оплату труда</t>
  </si>
  <si>
    <t>1.3.</t>
  </si>
  <si>
    <t>Ремонт основных фондов</t>
  </si>
  <si>
    <t>1.3.1.</t>
  </si>
  <si>
    <t>…</t>
  </si>
  <si>
    <t>1.3.2.</t>
  </si>
  <si>
    <t>1.3.3.</t>
  </si>
  <si>
    <t>1.4.</t>
  </si>
  <si>
    <t>Цеховые расходы (не учтенные в других статьях прямым путем)</t>
  </si>
  <si>
    <t>1.4.1.</t>
  </si>
  <si>
    <t>спецодежда</t>
  </si>
  <si>
    <t>1.4.2.</t>
  </si>
  <si>
    <t>услуги электроцеха</t>
  </si>
  <si>
    <t>1.4.3.</t>
  </si>
  <si>
    <t>1.5.</t>
  </si>
  <si>
    <t>Общехозяйственные расходы (не учтенные в других статьях прямым путем)</t>
  </si>
  <si>
    <t>1.5.1.</t>
  </si>
  <si>
    <t>1.5.2.</t>
  </si>
  <si>
    <t>1.5.3.</t>
  </si>
  <si>
    <t>1.6.</t>
  </si>
  <si>
    <t>Прочие подконтрольные расходы</t>
  </si>
  <si>
    <t>1.6.1.</t>
  </si>
  <si>
    <t>Проценты за кредит</t>
  </si>
  <si>
    <t>1.6.2.</t>
  </si>
  <si>
    <t>Расходы социального характера из прибыли</t>
  </si>
  <si>
    <t>1.6.3.</t>
  </si>
  <si>
    <t>Доставка работников на работу и с работы арендованным автотранспортом</t>
  </si>
  <si>
    <t>1.6.4.</t>
  </si>
  <si>
    <t>1.6.5.</t>
  </si>
  <si>
    <t>ИТОГО подконтрольные расходы</t>
  </si>
  <si>
    <t>Расчет неподконтрольных расходов</t>
  </si>
  <si>
    <t>2.1.</t>
  </si>
  <si>
    <t>Амортизация</t>
  </si>
  <si>
    <t>2.2.</t>
  </si>
  <si>
    <t>Капитальные вложения из прибыли (не более 12% от НВВ)</t>
  </si>
  <si>
    <t>2.3.</t>
  </si>
  <si>
    <t>Электроэнергия на хоз. нужды</t>
  </si>
  <si>
    <t>2.4.</t>
  </si>
  <si>
    <t>Теплоэнергия</t>
  </si>
  <si>
    <t>2.5.</t>
  </si>
  <si>
    <t>Плата за аренду имущества и лизинг</t>
  </si>
  <si>
    <t>2.6.</t>
  </si>
  <si>
    <t>Налоги, всего, в том числе:</t>
  </si>
  <si>
    <t>2.6.1.</t>
  </si>
  <si>
    <t>Налог на прибыль</t>
  </si>
  <si>
    <t>2.6.2.</t>
  </si>
  <si>
    <t>Налог на имущество</t>
  </si>
  <si>
    <t>2.6.3.</t>
  </si>
  <si>
    <t>Прочие налоги и сборы</t>
  </si>
  <si>
    <t>2.7.</t>
  </si>
  <si>
    <t>Отчисления на социальные нужды (ЕСН)</t>
  </si>
  <si>
    <t>2.8.</t>
  </si>
  <si>
    <t>Прочие неподконтрольные расходы</t>
  </si>
  <si>
    <t>2.9.</t>
  </si>
  <si>
    <t>Выпадающие доходы по технологическому присоединению</t>
  </si>
  <si>
    <t>ИТОГО неподконтрольных расходов</t>
  </si>
  <si>
    <t>Выпадающие доходы (избыток средств)</t>
  </si>
  <si>
    <t>НВВ всего</t>
  </si>
  <si>
    <t>Начальник ФЭО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</si>
</sst>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"/>
    <numFmt numFmtId="167" formatCode="#,##0_);[Red]\(#,##0\)"/>
    <numFmt numFmtId="168" formatCode="_(* #,##0.00_);_(* \(#,##0.00\);_(* &quot;-&quot;??_);_(@_)"/>
  </numFmts>
  <fonts count="33" x14ac:knownFonts="1">
    <font>
      <sz val="10"/>
      <name val="Times New Roman Cyr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sz val="9"/>
      <name val="Tahoma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7">
    <xf numFmtId="0" fontId="0" fillId="0" borderId="0"/>
    <xf numFmtId="0" fontId="2" fillId="0" borderId="0"/>
    <xf numFmtId="0" fontId="6" fillId="0" borderId="2" applyBorder="0">
      <alignment horizontal="center" vertical="center" wrapText="1"/>
    </xf>
    <xf numFmtId="0" fontId="8" fillId="0" borderId="0"/>
    <xf numFmtId="4" fontId="11" fillId="4" borderId="0" applyBorder="0">
      <alignment horizontal="right"/>
    </xf>
    <xf numFmtId="4" fontId="11" fillId="4" borderId="0" applyBorder="0">
      <alignment horizontal="right"/>
    </xf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31" applyNumberFormat="0" applyAlignment="0" applyProtection="0"/>
    <xf numFmtId="0" fontId="18" fillId="11" borderId="32" applyNumberFormat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12" borderId="0" applyNumberFormat="0" applyBorder="0" applyAlignment="0" applyProtection="0"/>
    <xf numFmtId="0" fontId="21" fillId="0" borderId="33" applyNumberFormat="0" applyFill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31" applyNumberFormat="0" applyAlignment="0" applyProtection="0"/>
    <xf numFmtId="0" fontId="25" fillId="0" borderId="36" applyNumberFormat="0" applyFill="0" applyAlignment="0" applyProtection="0"/>
    <xf numFmtId="0" fontId="26" fillId="22" borderId="0" applyNumberFormat="0" applyBorder="0" applyAlignment="0" applyProtection="0"/>
    <xf numFmtId="0" fontId="8" fillId="9" borderId="37" applyNumberFormat="0" applyFont="0" applyAlignment="0" applyProtection="0"/>
    <xf numFmtId="0" fontId="27" fillId="18" borderId="38" applyNumberFormat="0" applyAlignment="0" applyProtection="0"/>
    <xf numFmtId="0" fontId="28" fillId="0" borderId="0" applyNumberFormat="0" applyFill="0" applyBorder="0" applyAlignment="0" applyProtection="0"/>
    <xf numFmtId="0" fontId="19" fillId="0" borderId="39" applyNumberFormat="0" applyFill="0" applyAlignment="0" applyProtection="0"/>
    <xf numFmtId="0" fontId="29" fillId="0" borderId="0" applyNumberFormat="0" applyFill="0" applyBorder="0" applyAlignment="0" applyProtection="0"/>
    <xf numFmtId="4" fontId="11" fillId="23" borderId="10" applyBorder="0">
      <alignment horizontal="right"/>
    </xf>
    <xf numFmtId="0" fontId="30" fillId="0" borderId="0"/>
    <xf numFmtId="0" fontId="1" fillId="0" borderId="0"/>
    <xf numFmtId="0" fontId="8" fillId="0" borderId="0" applyFont="0" applyFill="0" applyBorder="0" applyProtection="0">
      <alignment horizontal="center" vertical="center" wrapText="1"/>
    </xf>
    <xf numFmtId="0" fontId="8" fillId="0" borderId="0" applyNumberFormat="0" applyFont="0" applyFill="0" applyBorder="0" applyProtection="0">
      <alignment horizontal="justify" vertical="center" wrapText="1"/>
    </xf>
    <xf numFmtId="167" fontId="32" fillId="0" borderId="0">
      <alignment vertical="top"/>
    </xf>
    <xf numFmtId="168" fontId="30" fillId="0" borderId="0" applyFont="0" applyFill="0" applyBorder="0" applyAlignment="0" applyProtection="0"/>
    <xf numFmtId="166" fontId="8" fillId="0" borderId="10" applyFont="0" applyFill="0" applyBorder="0" applyProtection="0">
      <alignment horizontal="center" vertical="center"/>
    </xf>
  </cellStyleXfs>
  <cellXfs count="130">
    <xf numFmtId="0" fontId="0" fillId="0" borderId="0" xfId="0"/>
    <xf numFmtId="0" fontId="3" fillId="0" borderId="0" xfId="1" applyFont="1" applyAlignment="1">
      <alignment horizontal="center"/>
    </xf>
    <xf numFmtId="0" fontId="4" fillId="2" borderId="0" xfId="1" applyFont="1" applyFill="1" applyAlignment="1">
      <alignment horizontal="center" wrapText="1"/>
    </xf>
    <xf numFmtId="0" fontId="3" fillId="0" borderId="0" xfId="1" applyFont="1"/>
    <xf numFmtId="0" fontId="5" fillId="0" borderId="1" xfId="1" applyFont="1" applyBorder="1" applyAlignment="1"/>
    <xf numFmtId="0" fontId="5" fillId="2" borderId="1" xfId="1" applyFont="1" applyFill="1" applyBorder="1" applyAlignment="1"/>
    <xf numFmtId="49" fontId="7" fillId="0" borderId="3" xfId="2" applyNumberFormat="1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6" xfId="1" applyFont="1" applyBorder="1" applyAlignment="1"/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3" xfId="1" applyFont="1" applyBorder="1" applyAlignment="1">
      <alignment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11" xfId="3" applyFont="1" applyFill="1" applyBorder="1" applyAlignment="1" applyProtection="1">
      <alignment horizontal="center" vertical="center" wrapText="1"/>
      <protection locked="0"/>
    </xf>
    <xf numFmtId="164" fontId="9" fillId="0" borderId="13" xfId="3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1" applyNumberFormat="1" applyFont="1" applyBorder="1" applyAlignment="1">
      <alignment horizontal="center" vertical="center" wrapText="1"/>
    </xf>
    <xf numFmtId="2" fontId="3" fillId="0" borderId="11" xfId="1" applyNumberFormat="1" applyFont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vertical="center" wrapText="1"/>
    </xf>
    <xf numFmtId="0" fontId="3" fillId="4" borderId="17" xfId="1" applyFont="1" applyFill="1" applyBorder="1" applyAlignment="1">
      <alignment horizontal="center" vertical="center" wrapText="1"/>
    </xf>
    <xf numFmtId="165" fontId="3" fillId="4" borderId="18" xfId="1" applyNumberFormat="1" applyFont="1" applyFill="1" applyBorder="1" applyAlignment="1">
      <alignment horizontal="center" vertical="center" wrapText="1"/>
    </xf>
    <xf numFmtId="165" fontId="3" fillId="4" borderId="19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5" fillId="0" borderId="0" xfId="1" applyFont="1" applyFill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49" fontId="7" fillId="0" borderId="20" xfId="2" applyNumberFormat="1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22" xfId="2" applyFont="1" applyBorder="1" applyAlignment="1">
      <alignment horizontal="center" vertical="center" wrapText="1"/>
    </xf>
    <xf numFmtId="0" fontId="7" fillId="3" borderId="21" xfId="2" applyFont="1" applyFill="1" applyBorder="1" applyAlignment="1">
      <alignment horizontal="center" vertical="center" wrapText="1"/>
    </xf>
    <xf numFmtId="0" fontId="7" fillId="3" borderId="22" xfId="2" applyFont="1" applyFill="1" applyBorder="1" applyAlignment="1">
      <alignment horizontal="center" vertical="center" wrapText="1"/>
    </xf>
    <xf numFmtId="0" fontId="3" fillId="0" borderId="0" xfId="1" applyFont="1" applyAlignment="1">
      <alignment wrapText="1"/>
    </xf>
    <xf numFmtId="49" fontId="3" fillId="0" borderId="9" xfId="3" applyNumberFormat="1" applyFont="1" applyFill="1" applyBorder="1" applyAlignment="1">
      <alignment horizontal="center" vertical="center" wrapText="1"/>
    </xf>
    <xf numFmtId="0" fontId="10" fillId="0" borderId="10" xfId="3" applyFont="1" applyFill="1" applyBorder="1" applyAlignment="1">
      <alignment vertical="center" wrapText="1"/>
    </xf>
    <xf numFmtId="0" fontId="10" fillId="0" borderId="11" xfId="3" applyFont="1" applyFill="1" applyBorder="1" applyAlignment="1">
      <alignment horizontal="center" vertical="center" wrapText="1"/>
    </xf>
    <xf numFmtId="4" fontId="10" fillId="0" borderId="10" xfId="4" applyNumberFormat="1" applyFont="1" applyFill="1" applyBorder="1" applyAlignment="1">
      <alignment horizontal="center" vertical="center" wrapText="1"/>
    </xf>
    <xf numFmtId="4" fontId="10" fillId="0" borderId="11" xfId="4" applyNumberFormat="1" applyFont="1" applyFill="1" applyBorder="1" applyAlignment="1">
      <alignment horizontal="center" vertical="center" wrapText="1"/>
    </xf>
    <xf numFmtId="4" fontId="10" fillId="0" borderId="13" xfId="4" applyNumberFormat="1" applyFont="1" applyFill="1" applyBorder="1" applyAlignment="1">
      <alignment horizontal="center" vertical="center" wrapText="1"/>
    </xf>
    <xf numFmtId="4" fontId="10" fillId="0" borderId="10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3" applyFont="1" applyFill="1" applyBorder="1" applyAlignment="1">
      <alignment horizontal="left" vertical="center" wrapText="1"/>
    </xf>
    <xf numFmtId="4" fontId="3" fillId="0" borderId="12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3" applyFont="1" applyFill="1" applyBorder="1" applyAlignment="1">
      <alignment horizontal="left" vertical="center" wrapText="1"/>
    </xf>
    <xf numFmtId="0" fontId="3" fillId="0" borderId="11" xfId="3" applyFont="1" applyFill="1" applyBorder="1" applyAlignment="1">
      <alignment horizontal="center" vertical="center" wrapText="1"/>
    </xf>
    <xf numFmtId="4" fontId="3" fillId="0" borderId="12" xfId="4" applyNumberFormat="1" applyFont="1" applyFill="1" applyBorder="1" applyAlignment="1">
      <alignment horizontal="center" vertical="center" wrapText="1"/>
    </xf>
    <xf numFmtId="4" fontId="3" fillId="0" borderId="10" xfId="4" applyNumberFormat="1" applyFont="1" applyFill="1" applyBorder="1" applyAlignment="1">
      <alignment horizontal="center" vertical="center" wrapText="1"/>
    </xf>
    <xf numFmtId="4" fontId="3" fillId="0" borderId="10" xfId="4" applyNumberFormat="1" applyFont="1" applyFill="1" applyBorder="1" applyAlignment="1">
      <alignment horizontal="right" vertical="center" wrapText="1"/>
    </xf>
    <xf numFmtId="0" fontId="12" fillId="0" borderId="10" xfId="3" applyFont="1" applyFill="1" applyBorder="1" applyAlignment="1">
      <alignment horizontal="left" vertical="center" wrapText="1"/>
    </xf>
    <xf numFmtId="4" fontId="3" fillId="0" borderId="10" xfId="4" applyNumberFormat="1" applyFont="1" applyFill="1" applyBorder="1" applyAlignment="1" applyProtection="1">
      <alignment horizontal="right" vertical="center" wrapText="1"/>
      <protection locked="0"/>
    </xf>
    <xf numFmtId="49" fontId="3" fillId="0" borderId="23" xfId="3" applyNumberFormat="1" applyFont="1" applyFill="1" applyBorder="1" applyAlignment="1">
      <alignment horizontal="center" vertical="center" wrapText="1"/>
    </xf>
    <xf numFmtId="0" fontId="10" fillId="0" borderId="24" xfId="3" applyFont="1" applyFill="1" applyBorder="1" applyAlignment="1">
      <alignment horizontal="left" vertical="center" wrapText="1"/>
    </xf>
    <xf numFmtId="4" fontId="3" fillId="0" borderId="25" xfId="4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3" applyFont="1" applyFill="1" applyBorder="1" applyAlignment="1">
      <alignment vertical="center" wrapText="1"/>
    </xf>
    <xf numFmtId="0" fontId="12" fillId="0" borderId="24" xfId="3" applyFont="1" applyFill="1" applyBorder="1" applyAlignment="1">
      <alignment vertical="center" wrapText="1"/>
    </xf>
    <xf numFmtId="0" fontId="12" fillId="0" borderId="24" xfId="3" applyFont="1" applyFill="1" applyBorder="1" applyAlignment="1">
      <alignment horizontal="left" vertical="center" wrapText="1"/>
    </xf>
    <xf numFmtId="4" fontId="3" fillId="0" borderId="24" xfId="4" applyNumberFormat="1" applyFont="1" applyFill="1" applyBorder="1" applyAlignment="1" applyProtection="1">
      <alignment horizontal="right" vertical="center" wrapText="1"/>
      <protection locked="0"/>
    </xf>
    <xf numFmtId="49" fontId="13" fillId="0" borderId="16" xfId="3" applyNumberFormat="1" applyFont="1" applyFill="1" applyBorder="1" applyAlignment="1">
      <alignment horizontal="center" vertical="center" wrapText="1"/>
    </xf>
    <xf numFmtId="0" fontId="7" fillId="0" borderId="17" xfId="3" applyFont="1" applyFill="1" applyBorder="1" applyAlignment="1">
      <alignment vertical="center" wrapText="1"/>
    </xf>
    <xf numFmtId="0" fontId="7" fillId="0" borderId="18" xfId="3" applyFont="1" applyFill="1" applyBorder="1" applyAlignment="1">
      <alignment horizontal="center" vertical="center" wrapText="1"/>
    </xf>
    <xf numFmtId="4" fontId="5" fillId="0" borderId="26" xfId="4" applyNumberFormat="1" applyFont="1" applyFill="1" applyBorder="1" applyAlignment="1">
      <alignment horizontal="center" vertical="center" wrapText="1"/>
    </xf>
    <xf numFmtId="4" fontId="7" fillId="0" borderId="18" xfId="4" applyNumberFormat="1" applyFont="1" applyFill="1" applyBorder="1" applyAlignment="1">
      <alignment horizontal="center" vertical="center" wrapText="1"/>
    </xf>
    <xf numFmtId="4" fontId="7" fillId="0" borderId="19" xfId="4" applyNumberFormat="1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 vertical="center" wrapText="1"/>
    </xf>
    <xf numFmtId="0" fontId="3" fillId="0" borderId="0" xfId="3" applyFont="1" applyFill="1" applyAlignment="1">
      <alignment vertical="center" wrapText="1"/>
    </xf>
    <xf numFmtId="49" fontId="7" fillId="0" borderId="20" xfId="2" applyNumberFormat="1" applyFont="1" applyFill="1" applyBorder="1" applyAlignment="1">
      <alignment horizontal="center" vertical="center" wrapText="1"/>
    </xf>
    <xf numFmtId="0" fontId="7" fillId="0" borderId="21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49" fontId="3" fillId="0" borderId="9" xfId="2" applyNumberFormat="1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 wrapText="1"/>
    </xf>
    <xf numFmtId="4" fontId="10" fillId="0" borderId="10" xfId="2" applyNumberFormat="1" applyFont="1" applyFill="1" applyBorder="1" applyAlignment="1" applyProtection="1">
      <alignment horizontal="center" vertical="center" wrapText="1"/>
      <protection locked="0"/>
    </xf>
    <xf numFmtId="4" fontId="10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10" fillId="0" borderId="13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3" applyNumberFormat="1" applyFont="1" applyFill="1" applyBorder="1" applyAlignment="1">
      <alignment horizontal="center" vertical="center"/>
    </xf>
    <xf numFmtId="4" fontId="3" fillId="0" borderId="10" xfId="4" applyNumberFormat="1" applyFont="1" applyFill="1" applyBorder="1" applyAlignment="1" applyProtection="1">
      <alignment horizontal="center" vertical="center"/>
      <protection locked="0"/>
    </xf>
    <xf numFmtId="4" fontId="3" fillId="0" borderId="11" xfId="4" applyNumberFormat="1" applyFont="1" applyFill="1" applyBorder="1" applyAlignment="1" applyProtection="1">
      <alignment horizontal="center" vertical="center"/>
      <protection locked="0"/>
    </xf>
    <xf numFmtId="4" fontId="3" fillId="0" borderId="13" xfId="4" applyNumberFormat="1" applyFont="1" applyFill="1" applyBorder="1" applyAlignment="1" applyProtection="1">
      <alignment horizontal="center" vertical="center"/>
      <protection locked="0"/>
    </xf>
    <xf numFmtId="4" fontId="10" fillId="0" borderId="12" xfId="5" applyNumberFormat="1" applyFont="1" applyFill="1" applyBorder="1" applyAlignment="1">
      <alignment horizontal="center" vertical="center"/>
    </xf>
    <xf numFmtId="4" fontId="10" fillId="0" borderId="13" xfId="5" applyNumberFormat="1" applyFont="1" applyFill="1" applyBorder="1" applyAlignment="1">
      <alignment horizontal="center" vertical="center"/>
    </xf>
    <xf numFmtId="4" fontId="3" fillId="0" borderId="10" xfId="5" applyNumberFormat="1" applyFont="1" applyFill="1" applyBorder="1" applyAlignment="1" applyProtection="1">
      <alignment horizontal="center" vertical="center"/>
      <protection locked="0"/>
    </xf>
    <xf numFmtId="4" fontId="3" fillId="0" borderId="11" xfId="5" applyNumberFormat="1" applyFont="1" applyFill="1" applyBorder="1" applyAlignment="1" applyProtection="1">
      <alignment horizontal="center" vertical="center"/>
      <protection locked="0"/>
    </xf>
    <xf numFmtId="4" fontId="3" fillId="0" borderId="13" xfId="5" applyNumberFormat="1" applyFont="1" applyFill="1" applyBorder="1" applyAlignment="1" applyProtection="1">
      <alignment horizontal="center" vertical="center"/>
      <protection locked="0"/>
    </xf>
    <xf numFmtId="49" fontId="3" fillId="0" borderId="16" xfId="3" applyNumberFormat="1" applyFont="1" applyFill="1" applyBorder="1" applyAlignment="1">
      <alignment horizontal="center" vertical="center"/>
    </xf>
    <xf numFmtId="0" fontId="10" fillId="0" borderId="17" xfId="3" applyFont="1" applyFill="1" applyBorder="1" applyAlignment="1">
      <alignment vertical="center" wrapText="1"/>
    </xf>
    <xf numFmtId="0" fontId="10" fillId="0" borderId="18" xfId="3" applyFont="1" applyFill="1" applyBorder="1" applyAlignment="1">
      <alignment horizontal="center" vertical="center" wrapText="1"/>
    </xf>
    <xf numFmtId="4" fontId="3" fillId="0" borderId="24" xfId="4" applyNumberFormat="1" applyFont="1" applyFill="1" applyBorder="1" applyAlignment="1" applyProtection="1">
      <alignment horizontal="center" vertical="center"/>
      <protection locked="0"/>
    </xf>
    <xf numFmtId="4" fontId="3" fillId="0" borderId="27" xfId="4" applyNumberFormat="1" applyFont="1" applyFill="1" applyBorder="1" applyAlignment="1" applyProtection="1">
      <alignment horizontal="center" vertical="center"/>
      <protection locked="0"/>
    </xf>
    <xf numFmtId="4" fontId="3" fillId="0" borderId="28" xfId="4" applyNumberFormat="1" applyFont="1" applyFill="1" applyBorder="1" applyAlignment="1" applyProtection="1">
      <alignment horizontal="center" vertical="center"/>
      <protection locked="0"/>
    </xf>
    <xf numFmtId="49" fontId="7" fillId="0" borderId="29" xfId="3" applyNumberFormat="1" applyFont="1" applyFill="1" applyBorder="1" applyAlignment="1">
      <alignment horizontal="center" vertical="center"/>
    </xf>
    <xf numFmtId="0" fontId="7" fillId="0" borderId="4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/>
    </xf>
    <xf numFmtId="4" fontId="5" fillId="0" borderId="4" xfId="4" applyNumberFormat="1" applyFont="1" applyFill="1" applyBorder="1" applyAlignment="1">
      <alignment horizontal="center" vertical="center"/>
    </xf>
    <xf numFmtId="4" fontId="5" fillId="0" borderId="5" xfId="4" applyNumberFormat="1" applyFont="1" applyFill="1" applyBorder="1" applyAlignment="1">
      <alignment horizontal="center" vertical="center"/>
    </xf>
    <xf numFmtId="4" fontId="5" fillId="0" borderId="30" xfId="4" applyNumberFormat="1" applyFont="1" applyFill="1" applyBorder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vertical="center"/>
    </xf>
    <xf numFmtId="0" fontId="3" fillId="0" borderId="16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 wrapText="1"/>
    </xf>
    <xf numFmtId="4" fontId="3" fillId="0" borderId="17" xfId="3" applyNumberFormat="1" applyFont="1" applyFill="1" applyBorder="1" applyAlignment="1">
      <alignment horizontal="center" vertical="center"/>
    </xf>
    <xf numFmtId="4" fontId="3" fillId="0" borderId="18" xfId="3" applyNumberFormat="1" applyFont="1" applyFill="1" applyBorder="1" applyAlignment="1">
      <alignment horizontal="center" vertical="center"/>
    </xf>
    <xf numFmtId="4" fontId="3" fillId="0" borderId="19" xfId="3" applyNumberFormat="1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vertical="center"/>
    </xf>
    <xf numFmtId="4" fontId="5" fillId="0" borderId="17" xfId="3" applyNumberFormat="1" applyFont="1" applyFill="1" applyBorder="1" applyAlignment="1">
      <alignment horizontal="center" vertical="center"/>
    </xf>
    <xf numFmtId="0" fontId="3" fillId="0" borderId="0" xfId="3" applyFont="1" applyFill="1"/>
    <xf numFmtId="4" fontId="3" fillId="0" borderId="0" xfId="3" applyNumberFormat="1" applyFont="1" applyFill="1"/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3" applyFont="1" applyFill="1"/>
    <xf numFmtId="0" fontId="4" fillId="0" borderId="0" xfId="0" applyFont="1"/>
    <xf numFmtId="4" fontId="5" fillId="2" borderId="18" xfId="3" applyNumberFormat="1" applyFont="1" applyFill="1" applyBorder="1" applyAlignment="1">
      <alignment horizontal="center" vertical="center"/>
    </xf>
    <xf numFmtId="4" fontId="5" fillId="2" borderId="19" xfId="3" applyNumberFormat="1" applyFont="1" applyFill="1" applyBorder="1" applyAlignment="1">
      <alignment horizontal="center" vertical="center"/>
    </xf>
  </cellXfs>
  <cellStyles count="57">
    <cellStyle name="Accent1" xfId="6"/>
    <cellStyle name="Accent1 - 20%" xfId="7"/>
    <cellStyle name="Accent1 - 40%" xfId="8"/>
    <cellStyle name="Accent1 - 60%" xfId="9"/>
    <cellStyle name="Accent2" xfId="10"/>
    <cellStyle name="Accent2 - 20%" xfId="11"/>
    <cellStyle name="Accent2 - 40%" xfId="12"/>
    <cellStyle name="Accent2 - 60%" xfId="13"/>
    <cellStyle name="Accent3" xfId="14"/>
    <cellStyle name="Accent3 - 20%" xfId="15"/>
    <cellStyle name="Accent3 - 40%" xfId="16"/>
    <cellStyle name="Accent3 - 60%" xfId="17"/>
    <cellStyle name="Accent4" xfId="18"/>
    <cellStyle name="Accent4 - 20%" xfId="19"/>
    <cellStyle name="Accent4 - 40%" xfId="20"/>
    <cellStyle name="Accent4 - 60%" xfId="21"/>
    <cellStyle name="Accent5" xfId="22"/>
    <cellStyle name="Accent5 - 20%" xfId="23"/>
    <cellStyle name="Accent5 - 40%" xfId="24"/>
    <cellStyle name="Accent5 - 60%" xfId="25"/>
    <cellStyle name="Accent6" xfId="26"/>
    <cellStyle name="Accent6 - 20%" xfId="27"/>
    <cellStyle name="Accent6 - 40%" xfId="28"/>
    <cellStyle name="Accent6 - 60%" xfId="29"/>
    <cellStyle name="Bad" xfId="30"/>
    <cellStyle name="Calculation" xfId="31"/>
    <cellStyle name="Check Cell" xfId="32"/>
    <cellStyle name="Emphasis 1" xfId="33"/>
    <cellStyle name="Emphasis 2" xfId="34"/>
    <cellStyle name="Emphasis 3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te" xfId="44"/>
    <cellStyle name="Output" xfId="45"/>
    <cellStyle name="Sheet Title" xfId="46"/>
    <cellStyle name="Total" xfId="47"/>
    <cellStyle name="Warning Text" xfId="48"/>
    <cellStyle name="ЗаголовокСтолбца" xfId="2"/>
    <cellStyle name="Значение" xfId="49"/>
    <cellStyle name="Обычный" xfId="0" builtinId="0"/>
    <cellStyle name="Обычный 2" xfId="50"/>
    <cellStyle name="Обычный 2 2" xfId="3"/>
    <cellStyle name="Обычный 3" xfId="1"/>
    <cellStyle name="Обычный 4" xfId="51"/>
    <cellStyle name="По центру с переносом" xfId="52"/>
    <cellStyle name="По ширине с переносом" xfId="53"/>
    <cellStyle name="Стиль 1 2" xfId="54"/>
    <cellStyle name="Финансовый 2" xfId="55"/>
    <cellStyle name="Формула" xfId="5"/>
    <cellStyle name="Формула_GRES.2007.5" xfId="4"/>
    <cellStyle name="Цифры по центру с десятыми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3;&#1072;&#1085;&#1086;&#1074;&#1099;&#1081;\&#1056;&#1069;&#1050;\&#1056;&#1069;&#1050;%202012-2014\36-46,%2051%20&#1056;&#1069;&#1050;%20&#1085;&#1072;%202012-2014%20&#1075;&#1086;&#1076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3;&#1072;&#1085;&#1086;&#1074;&#1099;&#1081;\&#1056;&#1069;&#1050;\&#1056;&#1069;&#1050;%202010-2012\&#1055;&#1080;&#1089;&#1100;&#1084;&#1086;%20&#1080;&#1079;%20&#1056;&#1069;&#1050;\&#1090;&#1072;&#1073;&#1083;&#1080;&#1094;&#1072;%20&#1088;&#1072;&#1089;&#1093;&#1086;&#1076;&#1086;&#107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77;&#1090;&#1077;&#1074;&#1072;&#1103;\27.02.2011\&#1041;&#1054;&#1053;&#1044;&#1040;&#1056;&#1068;%20&#1042;%20&#1054;&#1058;&#1055;&#1059;&#1057;&#1050;&#1045;\&#1087;&#1088;&#1072;&#1074;&#1083;&#1077;&#1085;&#1080;&#1077;%20&#1054;&#1084;&#1089;&#1082;&#1101;&#1085;&#1077;&#1088;&#1075;&#1086;%2027.01.2011\&#1055;&#1088;&#1080;&#1083;&#1086;&#1078;&#1077;&#1085;&#1080;&#1103;%20&#1082;%20&#1079;&#1072;&#1082;&#1083;&#1102;&#1095;&#1077;&#1085;&#1080;&#1102;%20&#1054;&#1084;&#1089;&#1082;&#1101;&#1085;&#1077;&#1088;&#1075;&#1086;%2021.10.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числ подст"/>
      <sheetName val="44 цехрасх"/>
      <sheetName val="45 ОХР "/>
      <sheetName val="51 номенклатура"/>
      <sheetName val="Счет 23.01 по мес2012"/>
      <sheetName val="П1.16 "/>
      <sheetName val="П1.17"/>
      <sheetName val="П1.17.1"/>
      <sheetName val="П1.18.2"/>
      <sheetName val="П1.21.3"/>
      <sheetName val="46 прибыль на соц.разв"/>
      <sheetName val="П1.24"/>
      <sheetName val="П1.25"/>
      <sheetName val="П1.27"/>
      <sheetName val="Табл. расходов"/>
      <sheetName val="П1.15"/>
      <sheetName val="П1.20"/>
      <sheetName val="П1.20.3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7">
          <cell r="E17">
            <v>0</v>
          </cell>
        </row>
        <row r="20">
          <cell r="E20">
            <v>0</v>
          </cell>
        </row>
      </sheetData>
      <sheetData sheetId="9">
        <row r="11">
          <cell r="E11">
            <v>26.273652173913042</v>
          </cell>
        </row>
        <row r="26">
          <cell r="E26">
            <v>5.2547304347826085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. расходов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 Бондарь"/>
      <sheetName val="1.17.1"/>
      <sheetName val="1.21.3"/>
      <sheetName val="Прилож общ смета"/>
      <sheetName val="п1.15."/>
      <sheetName val="1.16"/>
      <sheetName val="п1.17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I65"/>
  <sheetViews>
    <sheetView tabSelected="1" topLeftCell="A28" zoomScale="90" zoomScaleNormal="90" zoomScaleSheetLayoutView="80" workbookViewId="0">
      <selection activeCell="E63" sqref="E63"/>
    </sheetView>
  </sheetViews>
  <sheetFormatPr defaultRowHeight="15.75" x14ac:dyDescent="0.25"/>
  <cols>
    <col min="1" max="1" width="9.6640625" style="1" customWidth="1"/>
    <col min="2" max="2" width="60.5" style="3" customWidth="1"/>
    <col min="3" max="3" width="15" style="3" customWidth="1"/>
    <col min="4" max="4" width="19.1640625" style="3" customWidth="1"/>
    <col min="5" max="5" width="19.33203125" style="3" customWidth="1"/>
    <col min="6" max="6" width="17" style="3" customWidth="1"/>
    <col min="7" max="16384" width="9.33203125" style="3"/>
  </cols>
  <sheetData>
    <row r="1" spans="1:9" ht="41.25" customHeight="1" x14ac:dyDescent="0.3">
      <c r="B1" s="2" t="s">
        <v>0</v>
      </c>
      <c r="C1" s="2"/>
      <c r="D1" s="2"/>
      <c r="E1" s="2"/>
      <c r="F1" s="2"/>
    </row>
    <row r="2" spans="1:9" ht="16.5" thickBot="1" x14ac:dyDescent="0.3">
      <c r="A2" s="4"/>
      <c r="B2" s="5"/>
      <c r="C2" s="5"/>
      <c r="D2" s="5"/>
      <c r="E2" s="5"/>
      <c r="F2" s="5"/>
    </row>
    <row r="3" spans="1:9" ht="32.25" thickBot="1" x14ac:dyDescent="0.3">
      <c r="A3" s="6" t="s">
        <v>1</v>
      </c>
      <c r="B3" s="7" t="s">
        <v>2</v>
      </c>
      <c r="C3" s="8" t="s">
        <v>3</v>
      </c>
      <c r="D3" s="9">
        <v>2013</v>
      </c>
      <c r="E3" s="10" t="s">
        <v>4</v>
      </c>
      <c r="F3" s="11">
        <v>2015</v>
      </c>
    </row>
    <row r="4" spans="1:9" ht="18" customHeight="1" x14ac:dyDescent="0.25">
      <c r="A4" s="12" t="s">
        <v>5</v>
      </c>
      <c r="B4" s="13"/>
      <c r="C4" s="13"/>
      <c r="D4" s="13"/>
      <c r="E4" s="14"/>
      <c r="F4" s="15"/>
    </row>
    <row r="5" spans="1:9" ht="20.25" customHeight="1" x14ac:dyDescent="0.25">
      <c r="A5" s="16" t="s">
        <v>6</v>
      </c>
      <c r="B5" s="17" t="s">
        <v>7</v>
      </c>
      <c r="C5" s="18"/>
      <c r="D5" s="18" t="s">
        <v>8</v>
      </c>
      <c r="E5" s="19">
        <v>0.01</v>
      </c>
      <c r="F5" s="20">
        <v>0.01</v>
      </c>
    </row>
    <row r="6" spans="1:9" ht="32.25" customHeight="1" x14ac:dyDescent="0.25">
      <c r="A6" s="16" t="s">
        <v>9</v>
      </c>
      <c r="B6" s="17" t="s">
        <v>10</v>
      </c>
      <c r="C6" s="18"/>
      <c r="D6" s="18" t="s">
        <v>8</v>
      </c>
      <c r="E6" s="19">
        <v>0.75</v>
      </c>
      <c r="F6" s="21">
        <v>0.75</v>
      </c>
    </row>
    <row r="7" spans="1:9" ht="47.25" customHeight="1" x14ac:dyDescent="0.25">
      <c r="A7" s="16" t="s">
        <v>11</v>
      </c>
      <c r="B7" s="17" t="s">
        <v>12</v>
      </c>
      <c r="C7" s="18"/>
      <c r="D7" s="18" t="s">
        <v>8</v>
      </c>
      <c r="E7" s="19"/>
      <c r="F7" s="21"/>
    </row>
    <row r="8" spans="1:9" ht="30.75" customHeight="1" x14ac:dyDescent="0.25">
      <c r="A8" s="22" t="s">
        <v>13</v>
      </c>
      <c r="B8" s="23"/>
      <c r="C8" s="23"/>
      <c r="D8" s="23"/>
      <c r="E8" s="24"/>
      <c r="F8" s="25"/>
    </row>
    <row r="9" spans="1:9" x14ac:dyDescent="0.25">
      <c r="A9" s="16" t="s">
        <v>6</v>
      </c>
      <c r="B9" s="17" t="s">
        <v>14</v>
      </c>
      <c r="C9" s="18"/>
      <c r="D9" s="26">
        <v>105.4</v>
      </c>
      <c r="E9" s="27">
        <v>105.4</v>
      </c>
      <c r="F9" s="28">
        <v>106.8</v>
      </c>
    </row>
    <row r="10" spans="1:9" ht="19.5" customHeight="1" x14ac:dyDescent="0.25">
      <c r="A10" s="16" t="s">
        <v>9</v>
      </c>
      <c r="B10" s="17" t="s">
        <v>15</v>
      </c>
      <c r="C10" s="18" t="s">
        <v>16</v>
      </c>
      <c r="D10" s="29">
        <v>164</v>
      </c>
      <c r="E10" s="30">
        <v>164</v>
      </c>
      <c r="F10" s="31">
        <v>164</v>
      </c>
    </row>
    <row r="11" spans="1:9" ht="21" customHeight="1" x14ac:dyDescent="0.25">
      <c r="A11" s="16" t="s">
        <v>11</v>
      </c>
      <c r="B11" s="17" t="s">
        <v>17</v>
      </c>
      <c r="C11" s="18"/>
      <c r="D11" s="32">
        <v>0</v>
      </c>
      <c r="E11" s="33">
        <f>(E10-D10)/D10</f>
        <v>0</v>
      </c>
      <c r="F11" s="34">
        <f>(F10-E10)/E10</f>
        <v>0</v>
      </c>
    </row>
    <row r="12" spans="1:9" s="40" customFormat="1" ht="17.25" customHeight="1" thickBot="1" x14ac:dyDescent="0.3">
      <c r="A12" s="35" t="s">
        <v>18</v>
      </c>
      <c r="B12" s="36" t="s">
        <v>19</v>
      </c>
      <c r="C12" s="36"/>
      <c r="D12" s="37"/>
      <c r="E12" s="38">
        <f>(E9*(1+E6*E11)*(1-E5))/100</f>
        <v>1.0434600000000001</v>
      </c>
      <c r="F12" s="39">
        <f>(F9*(1+F6*F11)*(1-F5))/100</f>
        <v>1.05732</v>
      </c>
      <c r="I12" s="41"/>
    </row>
    <row r="13" spans="1:9" x14ac:dyDescent="0.25">
      <c r="A13" s="42"/>
      <c r="B13" s="43"/>
      <c r="C13" s="43"/>
      <c r="D13" s="43"/>
      <c r="E13" s="43"/>
      <c r="F13" s="43"/>
    </row>
    <row r="14" spans="1:9" ht="16.5" thickBot="1" x14ac:dyDescent="0.3">
      <c r="A14" s="44"/>
      <c r="B14" s="45"/>
      <c r="C14" s="45"/>
      <c r="D14" s="45"/>
      <c r="E14" s="45"/>
      <c r="F14" s="45"/>
    </row>
    <row r="15" spans="1:9" ht="18" customHeight="1" thickBot="1" x14ac:dyDescent="0.3">
      <c r="A15" s="12" t="s">
        <v>20</v>
      </c>
      <c r="B15" s="13"/>
      <c r="C15" s="13"/>
      <c r="D15" s="13"/>
      <c r="E15" s="14"/>
      <c r="F15" s="15"/>
    </row>
    <row r="16" spans="1:9" ht="31.5" x14ac:dyDescent="0.25">
      <c r="A16" s="46" t="s">
        <v>1</v>
      </c>
      <c r="B16" s="47" t="s">
        <v>2</v>
      </c>
      <c r="C16" s="48" t="s">
        <v>3</v>
      </c>
      <c r="D16" s="49">
        <f>D3</f>
        <v>2013</v>
      </c>
      <c r="E16" s="50" t="str">
        <f>E3</f>
        <v>2014 (базовый уровень)</v>
      </c>
      <c r="F16" s="11">
        <f>F3</f>
        <v>2015</v>
      </c>
      <c r="G16" s="51"/>
      <c r="H16" s="51"/>
      <c r="I16" s="51"/>
    </row>
    <row r="17" spans="1:9" ht="16.5" customHeight="1" x14ac:dyDescent="0.25">
      <c r="A17" s="52" t="s">
        <v>21</v>
      </c>
      <c r="B17" s="53" t="s">
        <v>22</v>
      </c>
      <c r="C17" s="54" t="s">
        <v>23</v>
      </c>
      <c r="D17" s="55">
        <v>0</v>
      </c>
      <c r="E17" s="56">
        <f t="shared" ref="E17:E37" si="0">D17*$E$12</f>
        <v>0</v>
      </c>
      <c r="F17" s="57">
        <f>E17*$F$12</f>
        <v>0</v>
      </c>
      <c r="G17" s="51"/>
      <c r="H17" s="51"/>
      <c r="I17" s="51"/>
    </row>
    <row r="18" spans="1:9" x14ac:dyDescent="0.25">
      <c r="A18" s="52" t="s">
        <v>24</v>
      </c>
      <c r="B18" s="53" t="s">
        <v>25</v>
      </c>
      <c r="C18" s="54" t="s">
        <v>23</v>
      </c>
      <c r="D18" s="58">
        <v>779.23</v>
      </c>
      <c r="E18" s="56">
        <v>813.1</v>
      </c>
      <c r="F18" s="57">
        <v>859.71</v>
      </c>
      <c r="G18" s="51"/>
      <c r="H18" s="51"/>
      <c r="I18" s="51"/>
    </row>
    <row r="19" spans="1:9" x14ac:dyDescent="0.25">
      <c r="A19" s="52" t="s">
        <v>26</v>
      </c>
      <c r="B19" s="59" t="s">
        <v>27</v>
      </c>
      <c r="C19" s="54" t="s">
        <v>23</v>
      </c>
      <c r="D19" s="60">
        <f>D20+D21+D22</f>
        <v>0</v>
      </c>
      <c r="E19" s="56">
        <f t="shared" si="0"/>
        <v>0</v>
      </c>
      <c r="F19" s="57">
        <f t="shared" ref="F18:F36" si="1">E19*$F$12</f>
        <v>0</v>
      </c>
      <c r="G19" s="51"/>
      <c r="H19" s="51"/>
      <c r="I19" s="51"/>
    </row>
    <row r="20" spans="1:9" ht="18" customHeight="1" x14ac:dyDescent="0.25">
      <c r="A20" s="52" t="s">
        <v>28</v>
      </c>
      <c r="B20" s="61" t="s">
        <v>29</v>
      </c>
      <c r="C20" s="62" t="s">
        <v>23</v>
      </c>
      <c r="D20" s="64">
        <f>[1]П1.18.2!E20</f>
        <v>0</v>
      </c>
      <c r="E20" s="56">
        <f t="shared" si="0"/>
        <v>0</v>
      </c>
      <c r="F20" s="57">
        <f t="shared" si="1"/>
        <v>0</v>
      </c>
      <c r="G20" s="51"/>
      <c r="H20" s="51"/>
      <c r="I20" s="51"/>
    </row>
    <row r="21" spans="1:9" ht="17.25" customHeight="1" x14ac:dyDescent="0.25">
      <c r="A21" s="52" t="s">
        <v>30</v>
      </c>
      <c r="B21" s="61" t="s">
        <v>29</v>
      </c>
      <c r="C21" s="62" t="s">
        <v>23</v>
      </c>
      <c r="D21" s="65"/>
      <c r="E21" s="56">
        <f t="shared" si="0"/>
        <v>0</v>
      </c>
      <c r="F21" s="57">
        <f t="shared" si="1"/>
        <v>0</v>
      </c>
      <c r="G21" s="51"/>
      <c r="H21" s="51"/>
      <c r="I21" s="51"/>
    </row>
    <row r="22" spans="1:9" ht="17.25" customHeight="1" x14ac:dyDescent="0.25">
      <c r="A22" s="52" t="s">
        <v>31</v>
      </c>
      <c r="B22" s="61" t="s">
        <v>29</v>
      </c>
      <c r="C22" s="62" t="s">
        <v>23</v>
      </c>
      <c r="D22" s="65"/>
      <c r="E22" s="56">
        <f t="shared" si="0"/>
        <v>0</v>
      </c>
      <c r="F22" s="57">
        <f t="shared" si="1"/>
        <v>0</v>
      </c>
      <c r="G22" s="51"/>
      <c r="H22" s="51"/>
      <c r="I22" s="51"/>
    </row>
    <row r="23" spans="1:9" ht="34.5" customHeight="1" x14ac:dyDescent="0.25">
      <c r="A23" s="52" t="s">
        <v>32</v>
      </c>
      <c r="B23" s="61" t="s">
        <v>33</v>
      </c>
      <c r="C23" s="62" t="s">
        <v>23</v>
      </c>
      <c r="D23" s="63">
        <f>D24+D25+D26</f>
        <v>74.989999999999995</v>
      </c>
      <c r="E23" s="56">
        <f t="shared" si="0"/>
        <v>78.249065399999992</v>
      </c>
      <c r="F23" s="57">
        <f t="shared" si="1"/>
        <v>82.734301828727993</v>
      </c>
      <c r="G23" s="51"/>
      <c r="H23" s="51"/>
      <c r="I23" s="51"/>
    </row>
    <row r="24" spans="1:9" ht="17.25" customHeight="1" x14ac:dyDescent="0.25">
      <c r="A24" s="52" t="s">
        <v>34</v>
      </c>
      <c r="B24" s="61" t="s">
        <v>35</v>
      </c>
      <c r="C24" s="62" t="s">
        <v>23</v>
      </c>
      <c r="D24" s="64">
        <v>6.22</v>
      </c>
      <c r="E24" s="56">
        <f t="shared" si="0"/>
        <v>6.4903212000000003</v>
      </c>
      <c r="F24" s="57">
        <f t="shared" si="1"/>
        <v>6.8623464111840002</v>
      </c>
      <c r="G24" s="51"/>
      <c r="H24" s="51"/>
      <c r="I24" s="51"/>
    </row>
    <row r="25" spans="1:9" ht="17.25" customHeight="1" x14ac:dyDescent="0.25">
      <c r="A25" s="52" t="s">
        <v>36</v>
      </c>
      <c r="B25" s="61" t="s">
        <v>37</v>
      </c>
      <c r="C25" s="62" t="s">
        <v>23</v>
      </c>
      <c r="D25" s="64">
        <v>68.77</v>
      </c>
      <c r="E25" s="56">
        <f t="shared" si="0"/>
        <v>71.758744199999995</v>
      </c>
      <c r="F25" s="57">
        <f t="shared" si="1"/>
        <v>75.871955417544001</v>
      </c>
      <c r="G25" s="51"/>
      <c r="H25" s="51"/>
      <c r="I25" s="51"/>
    </row>
    <row r="26" spans="1:9" ht="17.25" customHeight="1" x14ac:dyDescent="0.25">
      <c r="A26" s="52" t="s">
        <v>38</v>
      </c>
      <c r="B26" s="61" t="s">
        <v>29</v>
      </c>
      <c r="C26" s="62" t="s">
        <v>23</v>
      </c>
      <c r="D26" s="65"/>
      <c r="E26" s="56">
        <f t="shared" si="0"/>
        <v>0</v>
      </c>
      <c r="F26" s="57">
        <f t="shared" si="1"/>
        <v>0</v>
      </c>
      <c r="G26" s="51"/>
      <c r="H26" s="51"/>
      <c r="I26" s="51"/>
    </row>
    <row r="27" spans="1:9" ht="33" customHeight="1" x14ac:dyDescent="0.25">
      <c r="A27" s="52" t="s">
        <v>39</v>
      </c>
      <c r="B27" s="61" t="s">
        <v>40</v>
      </c>
      <c r="C27" s="62" t="s">
        <v>23</v>
      </c>
      <c r="D27" s="63">
        <f>D28+D29+D30</f>
        <v>0</v>
      </c>
      <c r="E27" s="56">
        <f t="shared" si="0"/>
        <v>0</v>
      </c>
      <c r="F27" s="57">
        <f t="shared" si="1"/>
        <v>0</v>
      </c>
      <c r="G27" s="51"/>
      <c r="H27" s="51"/>
      <c r="I27" s="51"/>
    </row>
    <row r="28" spans="1:9" x14ac:dyDescent="0.25">
      <c r="A28" s="52" t="s">
        <v>41</v>
      </c>
      <c r="B28" s="66" t="s">
        <v>29</v>
      </c>
      <c r="C28" s="62" t="s">
        <v>23</v>
      </c>
      <c r="D28" s="67"/>
      <c r="E28" s="56">
        <f t="shared" si="0"/>
        <v>0</v>
      </c>
      <c r="F28" s="57">
        <f t="shared" si="1"/>
        <v>0</v>
      </c>
      <c r="G28" s="51"/>
      <c r="H28" s="51"/>
      <c r="I28" s="51"/>
    </row>
    <row r="29" spans="1:9" x14ac:dyDescent="0.25">
      <c r="A29" s="52" t="s">
        <v>42</v>
      </c>
      <c r="B29" s="66" t="s">
        <v>29</v>
      </c>
      <c r="C29" s="62" t="s">
        <v>23</v>
      </c>
      <c r="D29" s="67"/>
      <c r="E29" s="56">
        <f t="shared" si="0"/>
        <v>0</v>
      </c>
      <c r="F29" s="57">
        <f t="shared" si="1"/>
        <v>0</v>
      </c>
      <c r="G29" s="51"/>
      <c r="H29" s="51"/>
      <c r="I29" s="51"/>
    </row>
    <row r="30" spans="1:9" ht="18" customHeight="1" x14ac:dyDescent="0.25">
      <c r="A30" s="52" t="s">
        <v>43</v>
      </c>
      <c r="B30" s="66" t="s">
        <v>29</v>
      </c>
      <c r="C30" s="62" t="s">
        <v>23</v>
      </c>
      <c r="D30" s="67"/>
      <c r="E30" s="56">
        <f t="shared" si="0"/>
        <v>0</v>
      </c>
      <c r="F30" s="57">
        <f t="shared" si="1"/>
        <v>0</v>
      </c>
      <c r="G30" s="51"/>
      <c r="H30" s="51"/>
      <c r="I30" s="51"/>
    </row>
    <row r="31" spans="1:9" ht="18" customHeight="1" x14ac:dyDescent="0.25">
      <c r="A31" s="68" t="s">
        <v>44</v>
      </c>
      <c r="B31" s="69" t="s">
        <v>45</v>
      </c>
      <c r="C31" s="62" t="s">
        <v>23</v>
      </c>
      <c r="D31" s="70">
        <f>D32+D33+D34+D35+D36</f>
        <v>26.273652173913042</v>
      </c>
      <c r="E31" s="56">
        <f t="shared" si="0"/>
        <v>27.415505097391303</v>
      </c>
      <c r="F31" s="57">
        <f t="shared" si="1"/>
        <v>28.986961849573774</v>
      </c>
      <c r="G31" s="51"/>
      <c r="H31" s="51"/>
      <c r="I31" s="51"/>
    </row>
    <row r="32" spans="1:9" ht="18" customHeight="1" x14ac:dyDescent="0.25">
      <c r="A32" s="68" t="s">
        <v>46</v>
      </c>
      <c r="B32" s="71" t="s">
        <v>47</v>
      </c>
      <c r="C32" s="62" t="s">
        <v>23</v>
      </c>
      <c r="D32" s="70"/>
      <c r="E32" s="56">
        <f t="shared" si="0"/>
        <v>0</v>
      </c>
      <c r="F32" s="57">
        <f t="shared" si="1"/>
        <v>0</v>
      </c>
      <c r="G32" s="51"/>
      <c r="H32" s="51"/>
      <c r="I32" s="51"/>
    </row>
    <row r="33" spans="1:9" ht="18" customHeight="1" x14ac:dyDescent="0.25">
      <c r="A33" s="68" t="s">
        <v>48</v>
      </c>
      <c r="B33" s="72" t="s">
        <v>49</v>
      </c>
      <c r="C33" s="62" t="s">
        <v>23</v>
      </c>
      <c r="D33" s="70"/>
      <c r="E33" s="56">
        <f t="shared" si="0"/>
        <v>0</v>
      </c>
      <c r="F33" s="57">
        <f t="shared" si="1"/>
        <v>0</v>
      </c>
      <c r="G33" s="51"/>
      <c r="H33" s="51"/>
      <c r="I33" s="51"/>
    </row>
    <row r="34" spans="1:9" ht="31.5" customHeight="1" x14ac:dyDescent="0.25">
      <c r="A34" s="68" t="s">
        <v>50</v>
      </c>
      <c r="B34" s="61" t="s">
        <v>51</v>
      </c>
      <c r="C34" s="62" t="s">
        <v>23</v>
      </c>
      <c r="D34" s="70">
        <f>[1]П1.21.3!E11</f>
        <v>26.273652173913042</v>
      </c>
      <c r="E34" s="56">
        <f t="shared" si="0"/>
        <v>27.415505097391303</v>
      </c>
      <c r="F34" s="57">
        <f t="shared" si="1"/>
        <v>28.986961849573774</v>
      </c>
      <c r="G34" s="51"/>
      <c r="H34" s="51"/>
      <c r="I34" s="51"/>
    </row>
    <row r="35" spans="1:9" ht="18" customHeight="1" x14ac:dyDescent="0.25">
      <c r="A35" s="68" t="s">
        <v>52</v>
      </c>
      <c r="B35" s="73" t="s">
        <v>29</v>
      </c>
      <c r="C35" s="62" t="s">
        <v>23</v>
      </c>
      <c r="D35" s="74"/>
      <c r="E35" s="56">
        <f t="shared" si="0"/>
        <v>0</v>
      </c>
      <c r="F35" s="57">
        <f t="shared" si="1"/>
        <v>0</v>
      </c>
      <c r="G35" s="51"/>
      <c r="H35" s="51"/>
      <c r="I35" s="51"/>
    </row>
    <row r="36" spans="1:9" ht="18" customHeight="1" x14ac:dyDescent="0.25">
      <c r="A36" s="68" t="s">
        <v>53</v>
      </c>
      <c r="B36" s="73" t="s">
        <v>29</v>
      </c>
      <c r="C36" s="62" t="s">
        <v>23</v>
      </c>
      <c r="D36" s="74"/>
      <c r="E36" s="56">
        <f t="shared" si="0"/>
        <v>0</v>
      </c>
      <c r="F36" s="57">
        <f t="shared" si="1"/>
        <v>0</v>
      </c>
      <c r="G36" s="51"/>
      <c r="H36" s="51"/>
      <c r="I36" s="51"/>
    </row>
    <row r="37" spans="1:9" ht="18" customHeight="1" thickBot="1" x14ac:dyDescent="0.3">
      <c r="A37" s="75"/>
      <c r="B37" s="76" t="s">
        <v>54</v>
      </c>
      <c r="C37" s="77" t="s">
        <v>23</v>
      </c>
      <c r="D37" s="78">
        <f>D17+D18+D19+D23+D27+D31</f>
        <v>880.49365217391312</v>
      </c>
      <c r="E37" s="79">
        <f t="shared" si="0"/>
        <v>918.75990629739147</v>
      </c>
      <c r="F37" s="80">
        <f>E37*$F$12</f>
        <v>971.42322412635804</v>
      </c>
      <c r="G37" s="51"/>
      <c r="H37" s="51"/>
      <c r="I37" s="51"/>
    </row>
    <row r="38" spans="1:9" ht="9.75" customHeight="1" thickBot="1" x14ac:dyDescent="0.3">
      <c r="A38" s="81"/>
      <c r="B38" s="82"/>
      <c r="C38" s="82"/>
      <c r="D38" s="82"/>
      <c r="E38" s="82"/>
      <c r="F38" s="82"/>
      <c r="G38" s="51"/>
      <c r="H38" s="51"/>
      <c r="I38" s="51"/>
    </row>
    <row r="39" spans="1:9" ht="18" customHeight="1" thickBot="1" x14ac:dyDescent="0.3">
      <c r="A39" s="12" t="s">
        <v>55</v>
      </c>
      <c r="B39" s="13"/>
      <c r="C39" s="13"/>
      <c r="D39" s="13"/>
      <c r="E39" s="14"/>
      <c r="F39" s="15"/>
    </row>
    <row r="40" spans="1:9" ht="32.25" customHeight="1" x14ac:dyDescent="0.25">
      <c r="A40" s="83" t="s">
        <v>1</v>
      </c>
      <c r="B40" s="84" t="s">
        <v>2</v>
      </c>
      <c r="C40" s="85" t="s">
        <v>3</v>
      </c>
      <c r="D40" s="49">
        <f>D3</f>
        <v>2013</v>
      </c>
      <c r="E40" s="50" t="str">
        <f>E3</f>
        <v>2014 (базовый уровень)</v>
      </c>
      <c r="F40" s="11">
        <f>F3</f>
        <v>2015</v>
      </c>
      <c r="G40" s="51"/>
      <c r="H40" s="51"/>
      <c r="I40" s="51"/>
    </row>
    <row r="41" spans="1:9" x14ac:dyDescent="0.25">
      <c r="A41" s="86" t="s">
        <v>56</v>
      </c>
      <c r="B41" s="87" t="s">
        <v>57</v>
      </c>
      <c r="C41" s="88" t="s">
        <v>23</v>
      </c>
      <c r="D41" s="89">
        <f>[1]П1.18.2!E17</f>
        <v>0</v>
      </c>
      <c r="E41" s="90"/>
      <c r="F41" s="91"/>
      <c r="G41" s="51"/>
      <c r="H41" s="51"/>
      <c r="I41" s="51"/>
    </row>
    <row r="42" spans="1:9" ht="31.5" x14ac:dyDescent="0.25">
      <c r="A42" s="86" t="s">
        <v>58</v>
      </c>
      <c r="B42" s="87" t="s">
        <v>59</v>
      </c>
      <c r="C42" s="88" t="s">
        <v>23</v>
      </c>
      <c r="D42" s="89"/>
      <c r="E42" s="90"/>
      <c r="F42" s="91"/>
      <c r="G42" s="51"/>
      <c r="H42" s="51"/>
      <c r="I42" s="51"/>
    </row>
    <row r="43" spans="1:9" x14ac:dyDescent="0.25">
      <c r="A43" s="86" t="s">
        <v>60</v>
      </c>
      <c r="B43" s="87" t="s">
        <v>61</v>
      </c>
      <c r="C43" s="88" t="s">
        <v>23</v>
      </c>
      <c r="D43" s="89"/>
      <c r="E43" s="90"/>
      <c r="F43" s="91"/>
      <c r="G43" s="51"/>
      <c r="H43" s="51"/>
      <c r="I43" s="51"/>
    </row>
    <row r="44" spans="1:9" x14ac:dyDescent="0.25">
      <c r="A44" s="86" t="s">
        <v>62</v>
      </c>
      <c r="B44" s="87" t="s">
        <v>63</v>
      </c>
      <c r="C44" s="88" t="s">
        <v>23</v>
      </c>
      <c r="D44" s="89"/>
      <c r="E44" s="90"/>
      <c r="F44" s="91"/>
      <c r="I44" s="51"/>
    </row>
    <row r="45" spans="1:9" x14ac:dyDescent="0.25">
      <c r="A45" s="92" t="s">
        <v>64</v>
      </c>
      <c r="B45" s="53" t="s">
        <v>65</v>
      </c>
      <c r="C45" s="54" t="s">
        <v>23</v>
      </c>
      <c r="D45" s="93">
        <v>2.21</v>
      </c>
      <c r="E45" s="94">
        <f>D45*$E$12</f>
        <v>2.3060466000000002</v>
      </c>
      <c r="F45" s="95">
        <f>E45*$F$12</f>
        <v>2.4382291911120002</v>
      </c>
    </row>
    <row r="46" spans="1:9" x14ac:dyDescent="0.25">
      <c r="A46" s="92" t="s">
        <v>66</v>
      </c>
      <c r="B46" s="53" t="s">
        <v>67</v>
      </c>
      <c r="C46" s="54" t="s">
        <v>23</v>
      </c>
      <c r="D46" s="96">
        <f>D47+D48+D49</f>
        <v>5.2547304347826085</v>
      </c>
      <c r="E46" s="97">
        <f>E47+E48+E49</f>
        <v>5.4831010194782612</v>
      </c>
      <c r="F46" s="97">
        <f>F47+F48+F49</f>
        <v>5.7973923699147552</v>
      </c>
    </row>
    <row r="47" spans="1:9" x14ac:dyDescent="0.25">
      <c r="A47" s="92" t="s">
        <v>68</v>
      </c>
      <c r="B47" s="66" t="s">
        <v>69</v>
      </c>
      <c r="C47" s="54" t="s">
        <v>23</v>
      </c>
      <c r="D47" s="98">
        <f>[1]П1.21.3!E26</f>
        <v>5.2547304347826085</v>
      </c>
      <c r="E47" s="99">
        <f>D47*$E$12</f>
        <v>5.4831010194782612</v>
      </c>
      <c r="F47" s="100">
        <f>E47*$F$12</f>
        <v>5.7973923699147552</v>
      </c>
    </row>
    <row r="48" spans="1:9" x14ac:dyDescent="0.25">
      <c r="A48" s="92" t="s">
        <v>70</v>
      </c>
      <c r="B48" s="66" t="s">
        <v>71</v>
      </c>
      <c r="C48" s="54" t="s">
        <v>23</v>
      </c>
      <c r="D48" s="98"/>
      <c r="E48" s="99"/>
      <c r="F48" s="100"/>
    </row>
    <row r="49" spans="1:6" x14ac:dyDescent="0.25">
      <c r="A49" s="92" t="s">
        <v>72</v>
      </c>
      <c r="B49" s="66" t="s">
        <v>73</v>
      </c>
      <c r="C49" s="54" t="s">
        <v>23</v>
      </c>
      <c r="D49" s="98"/>
      <c r="E49" s="99"/>
      <c r="F49" s="100"/>
    </row>
    <row r="50" spans="1:6" x14ac:dyDescent="0.25">
      <c r="A50" s="92" t="s">
        <v>74</v>
      </c>
      <c r="B50" s="87" t="s">
        <v>75</v>
      </c>
      <c r="C50" s="54" t="s">
        <v>23</v>
      </c>
      <c r="D50" s="98">
        <v>243.12</v>
      </c>
      <c r="E50" s="99">
        <f>D50*$E$12</f>
        <v>253.68599520000001</v>
      </c>
      <c r="F50" s="100">
        <f>E50*$F$12</f>
        <v>268.227276444864</v>
      </c>
    </row>
    <row r="51" spans="1:6" x14ac:dyDescent="0.25">
      <c r="A51" s="92" t="s">
        <v>76</v>
      </c>
      <c r="B51" s="53" t="s">
        <v>77</v>
      </c>
      <c r="C51" s="54" t="s">
        <v>23</v>
      </c>
      <c r="D51" s="98"/>
      <c r="E51" s="99"/>
      <c r="F51" s="100"/>
    </row>
    <row r="52" spans="1:6" ht="32.25" thickBot="1" x14ac:dyDescent="0.3">
      <c r="A52" s="101" t="s">
        <v>78</v>
      </c>
      <c r="B52" s="102" t="s">
        <v>79</v>
      </c>
      <c r="C52" s="103" t="s">
        <v>23</v>
      </c>
      <c r="D52" s="104"/>
      <c r="E52" s="105"/>
      <c r="F52" s="106"/>
    </row>
    <row r="53" spans="1:6" ht="16.5" thickBot="1" x14ac:dyDescent="0.3">
      <c r="A53" s="107"/>
      <c r="B53" s="108" t="s">
        <v>80</v>
      </c>
      <c r="C53" s="109" t="s">
        <v>23</v>
      </c>
      <c r="D53" s="110">
        <f>D41+D42+D43+D44+D45+D46+D50+D51+D52</f>
        <v>250.58473043478261</v>
      </c>
      <c r="E53" s="111">
        <f>E41+E42+E43+E44+E45+E46+E50+E51+E52</f>
        <v>261.47514281947826</v>
      </c>
      <c r="F53" s="112">
        <f>F41+F42+F43+F44+F45+F46+F50+F51+F52</f>
        <v>276.46289800589074</v>
      </c>
    </row>
    <row r="54" spans="1:6" ht="16.5" thickBot="1" x14ac:dyDescent="0.3">
      <c r="A54" s="113"/>
      <c r="B54" s="114"/>
      <c r="C54" s="114"/>
      <c r="D54" s="114"/>
      <c r="E54" s="114"/>
      <c r="F54" s="114"/>
    </row>
    <row r="55" spans="1:6" ht="31.5" x14ac:dyDescent="0.25">
      <c r="A55" s="83" t="s">
        <v>1</v>
      </c>
      <c r="B55" s="84" t="s">
        <v>2</v>
      </c>
      <c r="C55" s="84" t="s">
        <v>3</v>
      </c>
      <c r="D55" s="49">
        <f>D3</f>
        <v>2013</v>
      </c>
      <c r="E55" s="50" t="str">
        <f>E3</f>
        <v>2014 (базовый уровень)</v>
      </c>
      <c r="F55" s="11">
        <f>F3</f>
        <v>2015</v>
      </c>
    </row>
    <row r="56" spans="1:6" ht="16.5" thickBot="1" x14ac:dyDescent="0.3">
      <c r="A56" s="115" t="s">
        <v>11</v>
      </c>
      <c r="B56" s="76" t="s">
        <v>81</v>
      </c>
      <c r="C56" s="116" t="s">
        <v>23</v>
      </c>
      <c r="D56" s="117"/>
      <c r="E56" s="118"/>
      <c r="F56" s="119"/>
    </row>
    <row r="57" spans="1:6" ht="18.75" customHeight="1" thickBot="1" x14ac:dyDescent="0.3">
      <c r="A57" s="113"/>
      <c r="B57" s="114"/>
      <c r="C57" s="114"/>
      <c r="D57" s="114"/>
      <c r="E57" s="114"/>
      <c r="F57" s="114"/>
    </row>
    <row r="58" spans="1:6" ht="31.5" x14ac:dyDescent="0.25">
      <c r="A58" s="83" t="s">
        <v>1</v>
      </c>
      <c r="B58" s="84" t="s">
        <v>2</v>
      </c>
      <c r="C58" s="84" t="s">
        <v>3</v>
      </c>
      <c r="D58" s="49">
        <f>D3</f>
        <v>2013</v>
      </c>
      <c r="E58" s="50" t="str">
        <f>E3</f>
        <v>2014 (базовый уровень)</v>
      </c>
      <c r="F58" s="11">
        <f>F3</f>
        <v>2015</v>
      </c>
    </row>
    <row r="59" spans="1:6" ht="16.5" thickBot="1" x14ac:dyDescent="0.3">
      <c r="A59" s="115" t="s">
        <v>18</v>
      </c>
      <c r="B59" s="120" t="s">
        <v>82</v>
      </c>
      <c r="C59" s="116" t="s">
        <v>23</v>
      </c>
      <c r="D59" s="121">
        <f>D37+D53+D56</f>
        <v>1131.0783826086958</v>
      </c>
      <c r="E59" s="128">
        <f>E37+E53+E56</f>
        <v>1180.2350491168697</v>
      </c>
      <c r="F59" s="129">
        <f>F37+F53+F56</f>
        <v>1247.8861221322488</v>
      </c>
    </row>
    <row r="60" spans="1:6" x14ac:dyDescent="0.25">
      <c r="D60" s="122"/>
      <c r="E60" s="122"/>
      <c r="F60" s="123"/>
    </row>
    <row r="61" spans="1:6" s="125" customFormat="1" ht="24.75" customHeight="1" x14ac:dyDescent="0.3">
      <c r="A61" s="124"/>
      <c r="B61" s="125" t="s">
        <v>83</v>
      </c>
      <c r="D61" s="126"/>
      <c r="E61" s="127"/>
      <c r="F61" s="126"/>
    </row>
    <row r="62" spans="1:6" ht="31.5" customHeight="1" x14ac:dyDescent="0.25">
      <c r="D62" s="122"/>
      <c r="E62" s="122"/>
      <c r="F62" s="122"/>
    </row>
    <row r="63" spans="1:6" x14ac:dyDescent="0.25">
      <c r="D63" s="122"/>
      <c r="E63" s="122"/>
      <c r="F63" s="122"/>
    </row>
    <row r="64" spans="1:6" x14ac:dyDescent="0.25">
      <c r="D64" s="122"/>
      <c r="E64" s="122"/>
      <c r="F64" s="122"/>
    </row>
    <row r="65" spans="4:6" x14ac:dyDescent="0.25">
      <c r="D65" s="122"/>
      <c r="E65" s="122"/>
      <c r="F65" s="122"/>
    </row>
  </sheetData>
  <mergeCells count="5">
    <mergeCell ref="B1:F1"/>
    <mergeCell ref="A4:E4"/>
    <mergeCell ref="A8:E8"/>
    <mergeCell ref="A15:E15"/>
    <mergeCell ref="A39:E39"/>
  </mergeCells>
  <dataValidations count="1">
    <dataValidation type="decimal" allowBlank="1" showInputMessage="1" showErrorMessage="1" error="Ввведеное значение неверно" sqref="E10:F10 D47:F52 D18:D19 D28:D36 D41:F45">
      <formula1>-1000000000000000</formula1>
      <formula2>1000000000000000</formula2>
    </dataValidation>
  </dataValidations>
  <pageMargins left="0.98425196850393704" right="0.19685039370078741" top="0.23622047244094491" bottom="0.23622047244094491" header="0.27559055118110237" footer="0.27559055118110237"/>
  <pageSetup paperSize="9" scale="63" orientation="portrait" r:id="rId1"/>
  <headerFooter alignWithMargins="0"/>
  <colBreaks count="1" manualBreakCount="1">
    <brk id="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 расходов</vt:lpstr>
      <vt:lpstr>'Табл. расходов'!Область_печати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Мария Ивановна</dc:creator>
  <cp:lastModifiedBy>Федорова Мария Ивановна</cp:lastModifiedBy>
  <dcterms:created xsi:type="dcterms:W3CDTF">2013-07-10T05:16:06Z</dcterms:created>
  <dcterms:modified xsi:type="dcterms:W3CDTF">2013-07-10T05:21:53Z</dcterms:modified>
</cp:coreProperties>
</file>